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75" windowWidth="10335" windowHeight="4815" activeTab="1"/>
  </bookViews>
  <sheets>
    <sheet name="доходы рб 9м." sheetId="14" r:id="rId1"/>
    <sheet name="расх. рб 9м" sheetId="15" r:id="rId2"/>
  </sheets>
  <calcPr calcId="124519"/>
</workbook>
</file>

<file path=xl/calcChain.xml><?xml version="1.0" encoding="utf-8"?>
<calcChain xmlns="http://schemas.openxmlformats.org/spreadsheetml/2006/main">
  <c r="E39" i="15"/>
  <c r="D39"/>
  <c r="D8" i="14"/>
  <c r="F40" i="15"/>
  <c r="F39"/>
  <c r="F38"/>
  <c r="E37"/>
  <c r="D37"/>
  <c r="F36"/>
  <c r="E35"/>
  <c r="D35"/>
  <c r="F34"/>
  <c r="F33"/>
  <c r="F32"/>
  <c r="F31"/>
  <c r="E30"/>
  <c r="F30" s="1"/>
  <c r="D30"/>
  <c r="F29"/>
  <c r="E28"/>
  <c r="D28"/>
  <c r="F27"/>
  <c r="F26"/>
  <c r="F25"/>
  <c r="F24"/>
  <c r="F23"/>
  <c r="E22"/>
  <c r="D22"/>
  <c r="F21"/>
  <c r="F20"/>
  <c r="E19"/>
  <c r="D19"/>
  <c r="F18"/>
  <c r="F17"/>
  <c r="F16"/>
  <c r="E14"/>
  <c r="D14"/>
  <c r="F13"/>
  <c r="E12"/>
  <c r="F12" s="1"/>
  <c r="D12"/>
  <c r="F11"/>
  <c r="F10"/>
  <c r="F9"/>
  <c r="F8"/>
  <c r="F7"/>
  <c r="F6"/>
  <c r="F5"/>
  <c r="E4"/>
  <c r="D4"/>
  <c r="E45" i="14"/>
  <c r="E44"/>
  <c r="D43"/>
  <c r="C43"/>
  <c r="E42"/>
  <c r="E41"/>
  <c r="E40"/>
  <c r="E39"/>
  <c r="E38"/>
  <c r="E37"/>
  <c r="E36"/>
  <c r="E35"/>
  <c r="E34"/>
  <c r="D33"/>
  <c r="C33"/>
  <c r="E32"/>
  <c r="E30"/>
  <c r="E29"/>
  <c r="E28"/>
  <c r="D27"/>
  <c r="C27"/>
  <c r="E26"/>
  <c r="E25"/>
  <c r="D24"/>
  <c r="C24"/>
  <c r="C23" s="1"/>
  <c r="C22" s="1"/>
  <c r="E20"/>
  <c r="E19"/>
  <c r="E18"/>
  <c r="E17"/>
  <c r="E16"/>
  <c r="D15"/>
  <c r="E15" s="1"/>
  <c r="C15"/>
  <c r="E14"/>
  <c r="E13"/>
  <c r="E12"/>
  <c r="E11"/>
  <c r="D10"/>
  <c r="E10" s="1"/>
  <c r="C10"/>
  <c r="E9"/>
  <c r="C8"/>
  <c r="E7"/>
  <c r="D6"/>
  <c r="C6"/>
  <c r="C5" s="1"/>
  <c r="C4" s="1"/>
  <c r="C47" s="1"/>
  <c r="F4" i="15" l="1"/>
  <c r="F35"/>
  <c r="E8" i="14"/>
  <c r="F37" i="15"/>
  <c r="F28"/>
  <c r="D42"/>
  <c r="F22"/>
  <c r="F19"/>
  <c r="F14"/>
  <c r="E43" i="14"/>
  <c r="E33"/>
  <c r="D23"/>
  <c r="D22" s="1"/>
  <c r="E27"/>
  <c r="E22"/>
  <c r="E24"/>
  <c r="E23"/>
  <c r="E6"/>
  <c r="E42" i="15"/>
  <c r="F42" s="1"/>
  <c r="D5" i="14"/>
  <c r="D4" l="1"/>
  <c r="E5"/>
  <c r="D47" l="1"/>
  <c r="E47" s="1"/>
  <c r="E4"/>
</calcChain>
</file>

<file path=xl/sharedStrings.xml><?xml version="1.0" encoding="utf-8"?>
<sst xmlns="http://schemas.openxmlformats.org/spreadsheetml/2006/main" count="211" uniqueCount="152">
  <si>
    <t>Уточ.план на год</t>
  </si>
  <si>
    <t>1 00 00000 00 0000 000</t>
  </si>
  <si>
    <t>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</si>
  <si>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</si>
  <si>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</si>
  <si>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</si>
  <si>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</si>
  <si>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</si>
  <si>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</si>
  <si>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</si>
  <si>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1 05 02000 01 1000 110</t>
  </si>
  <si>
    <t>Единый налог на вмененный доход для отдельных видов деятельности</t>
  </si>
  <si>
    <t>1 05 03011 01 1000 110</t>
  </si>
  <si>
    <t>Единый сельскохозяйственный налог</t>
  </si>
  <si>
    <t>1 08 00000 00 0000 000</t>
  </si>
  <si>
    <t>Государственная пошлина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</si>
  <si>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</si>
  <si>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</si>
  <si>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</si>
  <si>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1 12 00000 00 0000 000 </t>
  </si>
  <si>
    <t>Платежи за пользование природными ресурсами</t>
  </si>
  <si>
    <t xml:space="preserve">1 14 00000 00 0000 000 </t>
  </si>
  <si>
    <t>Доходы от продажи материальных и нематериальных запасов</t>
  </si>
  <si>
    <t>1 15 00000 00 0000 000</t>
  </si>
  <si>
    <t>Административные платежи и сборы</t>
  </si>
  <si>
    <t>1 16 00000 00 0000 000</t>
  </si>
  <si>
    <t>Штрафы, санкции  , возмещение ущерба</t>
  </si>
  <si>
    <t>2 02 00000 00 0000 151</t>
  </si>
  <si>
    <t>Дотации от других бюджетов бюджетной системы Российской Федерации</t>
  </si>
  <si>
    <t>Дотации на выравнивание бюджетной обеспеченности</t>
  </si>
  <si>
    <t xml:space="preserve">Субсидии бюджетам муниципальных образований </t>
  </si>
  <si>
    <t>Прочие субсидии</t>
  </si>
  <si>
    <t>Субвенции от других бюджетов бюджетной системы Российской Федерации</t>
  </si>
  <si>
    <t>Субвенции на осуществление первичного воинского учета</t>
  </si>
  <si>
    <t>Субвенции на выплату единовременного пособия при всех формах уцстройства детей, лишенных родительского попечения, в семью</t>
  </si>
  <si>
    <t>Субвенции на ежемесячное денежное вознаграждение за классное руководство</t>
  </si>
  <si>
    <t>Субвенции на выполнение передаваемых полномочий</t>
  </si>
  <si>
    <t>Субвенции на содержание ребенка в семье опекуна и приемной семье, а также на оплату труда приемному родителю</t>
  </si>
  <si>
    <t>Субвенции на компенсацию части родительской платы за содержание ребенка в дошкольных учреждениях</t>
  </si>
  <si>
    <t>Прочие субвенции</t>
  </si>
  <si>
    <t>Иные межбюджетные трансферты</t>
  </si>
  <si>
    <t>Всего доходов</t>
  </si>
  <si>
    <t>Наименование</t>
  </si>
  <si>
    <t>РЗ</t>
  </si>
  <si>
    <t>ПР</t>
  </si>
  <si>
    <t>% испол. к год. назнач.</t>
  </si>
  <si>
    <t xml:space="preserve">Общегосударственные вопросы </t>
  </si>
  <si>
    <t>01</t>
  </si>
  <si>
    <t>Функционирование высшего должностного лица органов местного самоуправления</t>
  </si>
  <si>
    <t>02</t>
  </si>
  <si>
    <t>Функционирование законодательных (представительных) органов местного самоуправления</t>
  </si>
  <si>
    <t>03</t>
  </si>
  <si>
    <t>Функционирование местных администраций</t>
  </si>
  <si>
    <t>04</t>
  </si>
  <si>
    <t>Обеспечение деятельности финансовых, налоговых и таможенных органов и органов финансового контроля</t>
  </si>
  <si>
    <t>06</t>
  </si>
  <si>
    <t>Резервные фонды</t>
  </si>
  <si>
    <t>12</t>
  </si>
  <si>
    <t>Другие общегосударственные вопросы</t>
  </si>
  <si>
    <t>14</t>
  </si>
  <si>
    <t>Национальная экономика</t>
  </si>
  <si>
    <t>05</t>
  </si>
  <si>
    <t>Транспорт</t>
  </si>
  <si>
    <t>08</t>
  </si>
  <si>
    <t>Другие вопросы в национальной экономики</t>
  </si>
  <si>
    <t>Жилищно-коммунальное хозяйство</t>
  </si>
  <si>
    <t>Коммунальное хозяйство</t>
  </si>
  <si>
    <t>Образование</t>
  </si>
  <si>
    <t>07</t>
  </si>
  <si>
    <t xml:space="preserve"> 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</si>
  <si>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</si>
  <si>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</si>
  <si>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</si>
  <si>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09</t>
  </si>
  <si>
    <t>Культура</t>
  </si>
  <si>
    <t>Телевидение и радиовещание</t>
  </si>
  <si>
    <t xml:space="preserve"> Физическая культура  и спорт 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</si>
  <si>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</si>
  <si>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</si>
  <si>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</si>
  <si>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</si>
  <si>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</si>
  <si>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 xml:space="preserve">Другие вопросы в области социальной политики </t>
  </si>
  <si>
    <t>Межбюджетные трансферты</t>
  </si>
  <si>
    <t>11</t>
  </si>
  <si>
    <t>Дотации бюджетам поселений</t>
  </si>
  <si>
    <t>Всего расходов</t>
  </si>
  <si>
    <t>Дефицит бюджета</t>
  </si>
  <si>
    <t>Начальник финансового отдела                             Р.И.Бельчук</t>
  </si>
  <si>
    <t>13</t>
  </si>
  <si>
    <t>Национальная оборона</t>
  </si>
  <si>
    <t>Мобилизационная и войсковая подготовка</t>
  </si>
  <si>
    <t>Культура, кинематография</t>
  </si>
  <si>
    <t>00</t>
  </si>
  <si>
    <t>Массовый спорт</t>
  </si>
  <si>
    <t>Средства массовой информации</t>
  </si>
  <si>
    <t>Жилищное хозяйство</t>
  </si>
  <si>
    <t>Дорожное хозяйство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</si>
  <si>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</si>
  <si>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</si>
  <si>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Безмозмездные поступления от других бюджетов бюджетной системы</t>
  </si>
  <si>
    <t>2 00 00000 00 0000 151</t>
  </si>
  <si>
    <t xml:space="preserve">Безмозмездные поступления </t>
  </si>
  <si>
    <t>Уточнен. план на год</t>
  </si>
  <si>
    <t>Дотации на поддержку мер по обеспечению сбалансированности бюджетов</t>
  </si>
  <si>
    <t>1 03 00000 00 0000 000</t>
  </si>
  <si>
    <t>Налоги на товары (работы, услуги), реалиализуемые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</si>
  <si>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</si>
  <si>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1 03 02000 01 0000 110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</si>
  <si>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</si>
  <si>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</si>
  <si>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1 05 04000 02 1000 110</t>
  </si>
  <si>
    <t>Налог, взимаемый в связи с применением патентной системы налогообложения</t>
  </si>
  <si>
    <t>2 02 10000 00 0000 151</t>
  </si>
  <si>
    <t>2 02 15001 00 0000 151</t>
  </si>
  <si>
    <t>2 02 20000 00 0000 151</t>
  </si>
  <si>
    <t>2 02 29999 00 0000 151</t>
  </si>
  <si>
    <t>2 02 30000 00 0000 151</t>
  </si>
  <si>
    <t>2 02 30021 00 0000 151</t>
  </si>
  <si>
    <t>2 02 30024 00 0000 151</t>
  </si>
  <si>
    <t>2 02 30027 00 0000 151</t>
  </si>
  <si>
    <t>2 02 30029 00 0000 151</t>
  </si>
  <si>
    <t>2 02 35082 00 0000 151</t>
  </si>
  <si>
    <t>2 02 35118 00 0000 151</t>
  </si>
  <si>
    <t>2 02 35260 00 0000 151</t>
  </si>
  <si>
    <t>2 02 39999 00 0000 151</t>
  </si>
  <si>
    <t>2 02 40014 00 0000 151</t>
  </si>
  <si>
    <t>2 02 49999 00 0000 151</t>
  </si>
  <si>
    <t>Дополнительное образование</t>
  </si>
  <si>
    <t xml:space="preserve">% испол.к год.  назнач. </t>
  </si>
  <si>
    <t>2 02 15002 00 0000 151</t>
  </si>
  <si>
    <t>2 02 40000 00 0000 151</t>
  </si>
  <si>
    <t>2 02 20216 00 0000 151</t>
  </si>
  <si>
    <t>Субсидии бюджетам на осуществление дорожной деятельности в отношении автомобильных дорог общего пользования</t>
  </si>
  <si>
    <t>Судебная система</t>
  </si>
  <si>
    <t>2 02 35120 00 0000 151</t>
  </si>
  <si>
    <t xml:space="preserve">Субвенции бюджетам муниципальных образований на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</si>
  <si>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</si>
  <si>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1 17 00000 00 0000 000</t>
  </si>
  <si>
    <t>Прочие неналоговые доходы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</si>
  <si>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</si>
  <si>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2 02 25097 00 0000 151</t>
  </si>
  <si>
    <t>2 02 25497 00 0000 151</t>
  </si>
  <si>
    <t>Субсидии бюджетам на реализацию мероприятий по обеспечению жильем молодых семей</t>
  </si>
  <si>
    <t>2 02 25558 00 0000 151</t>
  </si>
  <si>
    <t>Субсидии на обеспечение развития и укрепления материально-технической базы муниципальных домов культуры</t>
  </si>
  <si>
    <t>Сельское хозяйство и рыболовство</t>
  </si>
  <si>
    <t>Прочие межбюджетные трансферты</t>
  </si>
  <si>
    <t>Исполнение районного бюджета по доходам на 1.10.2018 года</t>
  </si>
  <si>
    <t>Исполнение бюджетных ассигнований на 1.10.2018 г. по расходам  районного бюджета</t>
  </si>
  <si>
    <t>Исполнено на 1.10.2018г</t>
  </si>
  <si>
    <t>Исполнено на 1.10.2018г.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</si>
</sst>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5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0" fillId="0" borderId="0" xfId="0" applyFont="1"/>
    <xf numFmtId="0" fontId="22" fillId="0" borderId="10" xfId="1" applyFont="1" applyBorder="1"/>
    <xf numFmtId="0" fontId="22" fillId="0" borderId="10" xfId="1" applyFont="1" applyBorder="1" applyAlignment="1">
      <alignment horizontal="center" vertical="center" wrapText="1"/>
    </xf>
    <xf numFmtId="0" fontId="22" fillId="0" borderId="10" xfId="1" applyFont="1" applyBorder="1" applyAlignment="1">
      <alignment vertical="center"/>
    </xf>
    <xf numFmtId="0" fontId="22" fillId="0" borderId="10" xfId="1" applyFont="1" applyBorder="1" applyAlignment="1">
      <alignment horizontal="center"/>
    </xf>
    <xf numFmtId="164" fontId="22" fillId="0" borderId="10" xfId="1" applyNumberFormat="1" applyFont="1" applyBorder="1"/>
    <xf numFmtId="0" fontId="22" fillId="0" borderId="10" xfId="1" applyFont="1" applyBorder="1" applyAlignment="1">
      <alignment horizontal="center" vertical="center"/>
    </xf>
    <xf numFmtId="0" fontId="21" fillId="0" borderId="10" xfId="1" applyFont="1" applyBorder="1" applyAlignment="1">
      <alignment vertical="center"/>
    </xf>
    <xf numFmtId="0" fontId="21" fillId="0" borderId="10" xfId="1" applyFont="1" applyBorder="1" applyAlignment="1">
      <alignment horizontal="center" vertical="center"/>
    </xf>
    <xf numFmtId="0" fontId="21" fillId="0" borderId="10" xfId="1" applyFont="1" applyBorder="1"/>
    <xf numFmtId="0" fontId="21" fillId="0" borderId="10" xfId="1" applyFont="1" applyBorder="1" applyAlignment="1">
      <alignment horizontal="center" vertical="center" wrapText="1"/>
    </xf>
    <xf numFmtId="0" fontId="20" fillId="0" borderId="10" xfId="1" applyFont="1" applyBorder="1" applyAlignment="1">
      <alignment vertical="center"/>
    </xf>
    <xf numFmtId="0" fontId="20" fillId="0" borderId="10" xfId="1" applyFont="1" applyBorder="1" applyAlignment="1">
      <alignment horizontal="center" vertical="center" wrapText="1"/>
    </xf>
    <xf numFmtId="0" fontId="20" fillId="0" borderId="10" xfId="1" applyFont="1" applyBorder="1"/>
    <xf numFmtId="0" fontId="22" fillId="0" borderId="10" xfId="43" applyFont="1" applyBorder="1" applyAlignment="1">
      <alignment horizontal="center" vertical="center" wrapText="1"/>
    </xf>
    <xf numFmtId="49" fontId="22" fillId="0" borderId="10" xfId="43" applyNumberFormat="1" applyFont="1" applyBorder="1" applyAlignment="1">
      <alignment horizontal="center" vertical="center" wrapText="1"/>
    </xf>
    <xf numFmtId="49" fontId="21" fillId="0" borderId="10" xfId="43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top" wrapText="1"/>
    </xf>
    <xf numFmtId="0" fontId="22" fillId="0" borderId="10" xfId="1" applyFont="1" applyBorder="1" applyAlignment="1">
      <alignment horizontal="center" vertical="distributed"/>
    </xf>
    <xf numFmtId="0" fontId="23" fillId="0" borderId="15" xfId="0" applyFont="1" applyBorder="1" applyAlignment="1">
      <alignment horizontal="center" vertical="top" wrapText="1"/>
    </xf>
    <xf numFmtId="0" fontId="21" fillId="0" borderId="10" xfId="43" applyFont="1" applyBorder="1" applyAlignment="1">
      <alignment horizontal="center" vertical="center" wrapText="1"/>
    </xf>
    <xf numFmtId="0" fontId="23" fillId="0" borderId="15" xfId="0" applyFont="1" applyBorder="1" applyAlignment="1">
      <alignment horizontal="right" wrapText="1"/>
    </xf>
    <xf numFmtId="0" fontId="21" fillId="0" borderId="10" xfId="43" applyFont="1" applyBorder="1" applyAlignment="1">
      <alignment horizontal="center" wrapText="1"/>
    </xf>
    <xf numFmtId="0" fontId="21" fillId="0" borderId="10" xfId="43" applyFont="1" applyBorder="1" applyAlignment="1">
      <alignment horizontal="center" vertical="justify"/>
    </xf>
    <xf numFmtId="0" fontId="21" fillId="0" borderId="10" xfId="43" applyFont="1" applyBorder="1" applyAlignment="1">
      <alignment horizontal="justify" vertical="justify"/>
    </xf>
    <xf numFmtId="0" fontId="24" fillId="0" borderId="0" xfId="0" applyFont="1"/>
    <xf numFmtId="0" fontId="25" fillId="0" borderId="10" xfId="43" applyFont="1" applyBorder="1"/>
    <xf numFmtId="164" fontId="25" fillId="0" borderId="10" xfId="43" applyNumberFormat="1" applyFont="1" applyBorder="1" applyAlignment="1">
      <alignment horizontal="center" vertical="center"/>
    </xf>
    <xf numFmtId="0" fontId="26" fillId="0" borderId="10" xfId="43" applyFont="1" applyBorder="1" applyAlignment="1">
      <alignment vertical="center"/>
    </xf>
    <xf numFmtId="0" fontId="25" fillId="0" borderId="10" xfId="43" applyFont="1" applyBorder="1" applyAlignment="1">
      <alignment vertical="center"/>
    </xf>
    <xf numFmtId="0" fontId="26" fillId="0" borderId="10" xfId="43" applyFont="1" applyBorder="1"/>
    <xf numFmtId="164" fontId="21" fillId="0" borderId="10" xfId="1" applyNumberFormat="1" applyFont="1" applyBorder="1"/>
    <xf numFmtId="0" fontId="23" fillId="0" borderId="14" xfId="0" applyFont="1" applyBorder="1" applyAlignment="1">
      <alignment horizontal="left" vertical="top" wrapText="1"/>
    </xf>
    <xf numFmtId="164" fontId="26" fillId="0" borderId="10" xfId="43" applyNumberFormat="1" applyFont="1" applyBorder="1" applyAlignment="1">
      <alignment horizontal="center" vertical="center"/>
    </xf>
    <xf numFmtId="0" fontId="28" fillId="0" borderId="16" xfId="0" applyFont="1" applyBorder="1" applyAlignment="1">
      <alignment horizontal="right" wrapText="1"/>
    </xf>
    <xf numFmtId="0" fontId="21" fillId="0" borderId="12" xfId="1" applyFont="1" applyBorder="1" applyAlignment="1">
      <alignment horizontal="center" vertical="justify"/>
    </xf>
    <xf numFmtId="0" fontId="21" fillId="0" borderId="13" xfId="1" applyFont="1" applyBorder="1" applyAlignment="1">
      <alignment horizontal="center" vertical="justify"/>
    </xf>
    <xf numFmtId="0" fontId="27" fillId="0" borderId="11" xfId="1" applyFont="1" applyBorder="1" applyAlignment="1">
      <alignment horizontal="center" vertical="center"/>
    </xf>
    <xf numFmtId="0" fontId="27" fillId="0" borderId="0" xfId="1" applyFont="1" applyBorder="1" applyAlignment="1">
      <alignment horizontal="center" vertical="center"/>
    </xf>
    <xf numFmtId="0" fontId="21" fillId="0" borderId="12" xfId="1" applyFont="1" applyBorder="1" applyAlignment="1">
      <alignment horizontal="center"/>
    </xf>
    <xf numFmtId="0" fontId="21" fillId="0" borderId="13" xfId="1" applyFont="1" applyBorder="1" applyAlignment="1">
      <alignment horizontal="center"/>
    </xf>
    <xf numFmtId="0" fontId="21" fillId="0" borderId="10" xfId="1" applyFont="1" applyBorder="1" applyAlignment="1">
      <alignment horizontal="center" vertical="justify"/>
    </xf>
    <xf numFmtId="0" fontId="22" fillId="0" borderId="0" xfId="43" applyFont="1" applyAlignment="1">
      <alignment horizontal="center" vertical="justify"/>
    </xf>
    <xf numFmtId="0" fontId="21" fillId="0" borderId="0" xfId="43" applyFont="1" applyAlignment="1">
      <alignment horizontal="center"/>
    </xf>
  </cellXfs>
  <cellStyles count="85">
    <cellStyle name="20% - Акцент1 2" xfId="2"/>
    <cellStyle name="20% - Акцент1 3" xfId="44"/>
    <cellStyle name="20% - Акцент2 2" xfId="3"/>
    <cellStyle name="20% - Акцент2 3" xfId="45"/>
    <cellStyle name="20% - Акцент3 2" xfId="4"/>
    <cellStyle name="20% - Акцент3 3" xfId="46"/>
    <cellStyle name="20% - Акцент4 2" xfId="5"/>
    <cellStyle name="20% - Акцент4 3" xfId="47"/>
    <cellStyle name="20% - Акцент5 2" xfId="6"/>
    <cellStyle name="20% - Акцент5 3" xfId="48"/>
    <cellStyle name="20% - Акцент6 2" xfId="7"/>
    <cellStyle name="20% - Акцент6 3" xfId="49"/>
    <cellStyle name="40% - Акцент1 2" xfId="8"/>
    <cellStyle name="40% - Акцент1 3" xfId="50"/>
    <cellStyle name="40% - Акцент2 2" xfId="9"/>
    <cellStyle name="40% - Акцент2 3" xfId="51"/>
    <cellStyle name="40% - Акцент3 2" xfId="10"/>
    <cellStyle name="40% - Акцент3 3" xfId="52"/>
    <cellStyle name="40% - Акцент4 2" xfId="11"/>
    <cellStyle name="40% - Акцент4 3" xfId="53"/>
    <cellStyle name="40% - Акцент5 2" xfId="12"/>
    <cellStyle name="40% - Акцент5 3" xfId="54"/>
    <cellStyle name="40% - Акцент6 2" xfId="13"/>
    <cellStyle name="40% - Акцент6 3" xfId="55"/>
    <cellStyle name="60% - Акцент1 2" xfId="14"/>
    <cellStyle name="60% - Акцент1 3" xfId="56"/>
    <cellStyle name="60% - Акцент2 2" xfId="15"/>
    <cellStyle name="60% - Акцент2 3" xfId="57"/>
    <cellStyle name="60% - Акцент3 2" xfId="16"/>
    <cellStyle name="60% - Акцент3 3" xfId="58"/>
    <cellStyle name="60% - Акцент4 2" xfId="17"/>
    <cellStyle name="60% - Акцент4 3" xfId="59"/>
    <cellStyle name="60% - Акцент5 2" xfId="18"/>
    <cellStyle name="60% - Акцент5 3" xfId="60"/>
    <cellStyle name="60% - Акцент6 2" xfId="19"/>
    <cellStyle name="60% - Акцент6 3" xfId="61"/>
    <cellStyle name="Акцент1 2" xfId="20"/>
    <cellStyle name="Акцент1 3" xfId="62"/>
    <cellStyle name="Акцент2 2" xfId="21"/>
    <cellStyle name="Акцент2 3" xfId="63"/>
    <cellStyle name="Акцент3 2" xfId="22"/>
    <cellStyle name="Акцент3 3" xfId="64"/>
    <cellStyle name="Акцент4 2" xfId="23"/>
    <cellStyle name="Акцент4 3" xfId="65"/>
    <cellStyle name="Акцент5 2" xfId="24"/>
    <cellStyle name="Акцент5 3" xfId="66"/>
    <cellStyle name="Акцент6 2" xfId="25"/>
    <cellStyle name="Акцент6 3" xfId="67"/>
    <cellStyle name="Ввод  2" xfId="26"/>
    <cellStyle name="Ввод  3" xfId="68"/>
    <cellStyle name="Вывод 2" xfId="27"/>
    <cellStyle name="Вывод 3" xfId="69"/>
    <cellStyle name="Вычисление 2" xfId="28"/>
    <cellStyle name="Вычисление 3" xfId="70"/>
    <cellStyle name="Заголовок 1 2" xfId="29"/>
    <cellStyle name="Заголовок 1 3" xfId="71"/>
    <cellStyle name="Заголовок 2 2" xfId="30"/>
    <cellStyle name="Заголовок 2 3" xfId="72"/>
    <cellStyle name="Заголовок 3 2" xfId="31"/>
    <cellStyle name="Заголовок 3 3" xfId="73"/>
    <cellStyle name="Заголовок 4 2" xfId="32"/>
    <cellStyle name="Заголовок 4 3" xfId="74"/>
    <cellStyle name="Итог 2" xfId="33"/>
    <cellStyle name="Итог 3" xfId="75"/>
    <cellStyle name="Контрольная ячейка 2" xfId="34"/>
    <cellStyle name="Контрольная ячейка 3" xfId="76"/>
    <cellStyle name="Название 2" xfId="35"/>
    <cellStyle name="Название 3" xfId="77"/>
    <cellStyle name="Нейтральный 2" xfId="36"/>
    <cellStyle name="Нейтральный 3" xfId="78"/>
    <cellStyle name="Обычный" xfId="0" builtinId="0"/>
    <cellStyle name="Обычный 2" xfId="1"/>
    <cellStyle name="Обычный 3" xfId="43"/>
    <cellStyle name="Плохой 2" xfId="37"/>
    <cellStyle name="Плохой 3" xfId="79"/>
    <cellStyle name="Пояснение 2" xfId="38"/>
    <cellStyle name="Пояснение 3" xfId="80"/>
    <cellStyle name="Примечание 2" xfId="39"/>
    <cellStyle name="Примечание 3" xfId="81"/>
    <cellStyle name="Связанная ячейка 2" xfId="40"/>
    <cellStyle name="Связанная ячейка 3" xfId="82"/>
    <cellStyle name="Текст предупреждения 2" xfId="41"/>
    <cellStyle name="Текст предупреждения 3" xfId="83"/>
    <cellStyle name="Хороший 2" xfId="42"/>
    <cellStyle name="Хороший 3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workbookViewId="0">
      <selection activeCell="F2" sqref="F2:F3"/>
    </sheetView>
  </sheetViews>
  <sheetFormatPr defaultRowHeight="15"/>
  <cols>
    <col min="1" max="1" width="19.7109375" customWidth="1"/>
    <col min="2" max="2" width="33.7109375" customWidth="1"/>
    <col min="3" max="3" width="11.5703125" customWidth="1"/>
    <col min="4" max="4" width="11.28515625" customWidth="1"/>
    <col min="5" max="5" width="7.85546875" customWidth="1"/>
  </cols>
  <sheetData>
    <row r="1" spans="1:5" ht="15.75">
      <c r="A1" s="39" t="s">
        <v>148</v>
      </c>
      <c r="B1" s="39"/>
      <c r="C1" s="39"/>
      <c r="D1" s="39"/>
      <c r="E1" s="40"/>
    </row>
    <row r="2" spans="1:5" ht="15" customHeight="1">
      <c r="A2" s="41"/>
      <c r="B2" s="41"/>
      <c r="C2" s="37" t="s">
        <v>0</v>
      </c>
      <c r="D2" s="37" t="s">
        <v>150</v>
      </c>
      <c r="E2" s="43" t="s">
        <v>129</v>
      </c>
    </row>
    <row r="3" spans="1:5" ht="47.25" customHeight="1">
      <c r="A3" s="42"/>
      <c r="B3" s="42"/>
      <c r="C3" s="38"/>
      <c r="D3" s="38"/>
      <c r="E3" s="43"/>
    </row>
    <row r="4" spans="1:5">
      <c r="A4" s="5" t="s">
        <v>1</v>
      </c>
      <c r="B4" s="6" t="s">
        <v>2</v>
      </c>
      <c r="C4" s="3">
        <f>C5+C15</f>
        <v>69973</v>
      </c>
      <c r="D4" s="3">
        <f>D5+D15</f>
        <v>54375.900000000009</v>
      </c>
      <c r="E4" s="7">
        <f t="shared" ref="E4:E47" si="0">D4/C4*100</f>
        <v>77.709830934789153</v>
      </c>
    </row>
    <row r="5" spans="1:5">
      <c r="A5" s="5"/>
      <c r="B5" s="6" t="s">
        <v>3</v>
      </c>
      <c r="C5" s="3">
        <f>C6+C10+C14+C8</f>
        <v>55735</v>
      </c>
      <c r="D5" s="3">
        <f>D6+D10+D14+D8</f>
        <v>39904.800000000003</v>
      </c>
      <c r="E5" s="7">
        <f t="shared" si="0"/>
        <v>71.597380461110617</v>
      </c>
    </row>
    <row r="6" spans="1:5">
      <c r="A6" s="5" t="s">
        <v>4</v>
      </c>
      <c r="B6" s="8" t="s">
        <v>5</v>
      </c>
      <c r="C6" s="3">
        <f>C7</f>
        <v>47172</v>
      </c>
      <c r="D6" s="3">
        <f t="shared" ref="D6" si="1">D7</f>
        <v>34125.9</v>
      </c>
      <c r="E6" s="7">
        <f t="shared" si="0"/>
        <v>72.34355125922157</v>
      </c>
    </row>
    <row r="7" spans="1:5">
      <c r="A7" s="9" t="s">
        <v>6</v>
      </c>
      <c r="B7" s="10" t="s">
        <v>7</v>
      </c>
      <c r="C7" s="11">
        <v>47172</v>
      </c>
      <c r="D7" s="11">
        <v>34125.9</v>
      </c>
      <c r="E7" s="33">
        <f t="shared" si="0"/>
        <v>72.34355125922157</v>
      </c>
    </row>
    <row r="8" spans="1:5" ht="39" thickBot="1">
      <c r="A8" s="5" t="s">
        <v>105</v>
      </c>
      <c r="B8" s="20" t="s">
        <v>106</v>
      </c>
      <c r="C8" s="3">
        <f>C9</f>
        <v>3023</v>
      </c>
      <c r="D8" s="3">
        <f>D9</f>
        <v>2391</v>
      </c>
      <c r="E8" s="33">
        <f t="shared" si="0"/>
        <v>79.093615613628842</v>
      </c>
    </row>
    <row r="9" spans="1:5" ht="39" thickBot="1">
      <c r="A9" s="34" t="s">
        <v>108</v>
      </c>
      <c r="B9" s="21" t="s">
        <v>107</v>
      </c>
      <c r="C9" s="23">
        <v>3023</v>
      </c>
      <c r="D9" s="11">
        <v>2391</v>
      </c>
      <c r="E9" s="33">
        <f t="shared" si="0"/>
        <v>79.093615613628842</v>
      </c>
    </row>
    <row r="10" spans="1:5">
      <c r="A10" s="5" t="s">
        <v>8</v>
      </c>
      <c r="B10" s="8" t="s">
        <v>9</v>
      </c>
      <c r="C10" s="36">
        <f>C11+C12+C13</f>
        <v>4933</v>
      </c>
      <c r="D10" s="36">
        <f t="shared" ref="D10" si="2">D11+D12+D13</f>
        <v>2871.6</v>
      </c>
      <c r="E10" s="7">
        <f t="shared" si="0"/>
        <v>58.212041354145548</v>
      </c>
    </row>
    <row r="11" spans="1:5" ht="32.25" customHeight="1">
      <c r="A11" s="9" t="s">
        <v>10</v>
      </c>
      <c r="B11" s="12" t="s">
        <v>11</v>
      </c>
      <c r="C11" s="11">
        <v>4500</v>
      </c>
      <c r="D11" s="11">
        <v>2412.5</v>
      </c>
      <c r="E11" s="33">
        <f t="shared" si="0"/>
        <v>53.611111111111107</v>
      </c>
    </row>
    <row r="12" spans="1:5" ht="15" customHeight="1">
      <c r="A12" s="9" t="s">
        <v>12</v>
      </c>
      <c r="B12" s="12" t="s">
        <v>13</v>
      </c>
      <c r="C12" s="11">
        <v>366</v>
      </c>
      <c r="D12" s="11">
        <v>380.1</v>
      </c>
      <c r="E12" s="33">
        <f t="shared" si="0"/>
        <v>103.85245901639344</v>
      </c>
    </row>
    <row r="13" spans="1:5" ht="38.25" customHeight="1">
      <c r="A13" s="9" t="s">
        <v>111</v>
      </c>
      <c r="B13" s="12" t="s">
        <v>112</v>
      </c>
      <c r="C13" s="11">
        <v>67</v>
      </c>
      <c r="D13" s="11">
        <v>79</v>
      </c>
      <c r="E13" s="33">
        <f t="shared" si="0"/>
        <v>117.91044776119404</v>
      </c>
    </row>
    <row r="14" spans="1:5" ht="18" customHeight="1">
      <c r="A14" s="5" t="s">
        <v>14</v>
      </c>
      <c r="B14" s="4" t="s">
        <v>15</v>
      </c>
      <c r="C14" s="3">
        <v>607</v>
      </c>
      <c r="D14" s="3">
        <v>516.29999999999995</v>
      </c>
      <c r="E14" s="7">
        <f t="shared" si="0"/>
        <v>85.057660626029659</v>
      </c>
    </row>
    <row r="15" spans="1:5" ht="14.25" customHeight="1">
      <c r="A15" s="5"/>
      <c r="B15" s="4" t="s">
        <v>16</v>
      </c>
      <c r="C15" s="3">
        <f>C16+C17+C18+C19+C20</f>
        <v>14238</v>
      </c>
      <c r="D15" s="3">
        <f>D16+D17+D18+D19+D20+D21</f>
        <v>14471.100000000002</v>
      </c>
      <c r="E15" s="7">
        <f t="shared" si="0"/>
        <v>101.63716814159294</v>
      </c>
    </row>
    <row r="16" spans="1:5" ht="39.75" customHeight="1">
      <c r="A16" s="5" t="s">
        <v>17</v>
      </c>
      <c r="B16" s="4" t="s">
        <v>18</v>
      </c>
      <c r="C16" s="3">
        <v>6400</v>
      </c>
      <c r="D16" s="3">
        <v>4125.8</v>
      </c>
      <c r="E16" s="7">
        <f t="shared" si="0"/>
        <v>64.465625000000003</v>
      </c>
    </row>
    <row r="17" spans="1:5" ht="33" customHeight="1">
      <c r="A17" s="5" t="s">
        <v>19</v>
      </c>
      <c r="B17" s="4" t="s">
        <v>20</v>
      </c>
      <c r="C17" s="3">
        <v>141</v>
      </c>
      <c r="D17" s="3">
        <v>-39</v>
      </c>
      <c r="E17" s="7">
        <f t="shared" si="0"/>
        <v>-27.659574468085108</v>
      </c>
    </row>
    <row r="18" spans="1:5" ht="27" customHeight="1">
      <c r="A18" s="5" t="s">
        <v>21</v>
      </c>
      <c r="B18" s="4" t="s">
        <v>22</v>
      </c>
      <c r="C18" s="3">
        <v>6911</v>
      </c>
      <c r="D18" s="3">
        <v>9989.1</v>
      </c>
      <c r="E18" s="7">
        <f t="shared" si="0"/>
        <v>144.53914050065114</v>
      </c>
    </row>
    <row r="19" spans="1:5" ht="17.25" customHeight="1">
      <c r="A19" s="5" t="s">
        <v>23</v>
      </c>
      <c r="B19" s="4" t="s">
        <v>24</v>
      </c>
      <c r="C19" s="3">
        <v>6</v>
      </c>
      <c r="D19" s="3">
        <v>1.2</v>
      </c>
      <c r="E19" s="7">
        <f t="shared" si="0"/>
        <v>20</v>
      </c>
    </row>
    <row r="20" spans="1:5" ht="20.25" customHeight="1">
      <c r="A20" s="5" t="s">
        <v>25</v>
      </c>
      <c r="B20" s="4" t="s">
        <v>26</v>
      </c>
      <c r="C20" s="3">
        <v>780</v>
      </c>
      <c r="D20" s="3">
        <v>370</v>
      </c>
      <c r="E20" s="7">
        <f t="shared" si="0"/>
        <v>47.435897435897431</v>
      </c>
    </row>
    <row r="21" spans="1:5" ht="20.25" customHeight="1">
      <c r="A21" s="5" t="s">
        <v>138</v>
      </c>
      <c r="B21" s="4" t="s">
        <v>139</v>
      </c>
      <c r="C21" s="3"/>
      <c r="D21" s="3">
        <v>24</v>
      </c>
      <c r="E21" s="7">
        <v>0</v>
      </c>
    </row>
    <row r="22" spans="1:5" ht="19.5" customHeight="1">
      <c r="A22" s="13" t="s">
        <v>101</v>
      </c>
      <c r="B22" s="4" t="s">
        <v>102</v>
      </c>
      <c r="C22" s="3">
        <f>C23</f>
        <v>149938.80000000002</v>
      </c>
      <c r="D22" s="3">
        <f t="shared" ref="D22" si="3">D23</f>
        <v>122062.59999999999</v>
      </c>
      <c r="E22" s="7">
        <f t="shared" si="0"/>
        <v>81.408281245414784</v>
      </c>
    </row>
    <row r="23" spans="1:5" s="2" customFormat="1" ht="29.25" customHeight="1">
      <c r="A23" s="5" t="s">
        <v>27</v>
      </c>
      <c r="B23" s="4" t="s">
        <v>100</v>
      </c>
      <c r="C23" s="3">
        <f>C24+C27+C33+C43</f>
        <v>149938.80000000002</v>
      </c>
      <c r="D23" s="3">
        <f>D24+D27+D33+D43</f>
        <v>122062.59999999999</v>
      </c>
      <c r="E23" s="7">
        <f t="shared" si="0"/>
        <v>81.408281245414784</v>
      </c>
    </row>
    <row r="24" spans="1:5" ht="38.25" customHeight="1">
      <c r="A24" s="13" t="s">
        <v>113</v>
      </c>
      <c r="B24" s="14" t="s">
        <v>28</v>
      </c>
      <c r="C24" s="15">
        <f>C25+C26</f>
        <v>23516.799999999999</v>
      </c>
      <c r="D24" s="15">
        <f>D25+D26</f>
        <v>19610.3</v>
      </c>
      <c r="E24" s="7">
        <f t="shared" si="0"/>
        <v>83.388471220574218</v>
      </c>
    </row>
    <row r="25" spans="1:5" ht="28.5" customHeight="1">
      <c r="A25" s="9" t="s">
        <v>114</v>
      </c>
      <c r="B25" s="12" t="s">
        <v>29</v>
      </c>
      <c r="C25" s="11">
        <v>12828</v>
      </c>
      <c r="D25" s="11">
        <v>10690</v>
      </c>
      <c r="E25" s="7">
        <f t="shared" si="0"/>
        <v>83.333333333333343</v>
      </c>
    </row>
    <row r="26" spans="1:5" ht="44.25" customHeight="1">
      <c r="A26" s="9" t="s">
        <v>130</v>
      </c>
      <c r="B26" s="12" t="s">
        <v>104</v>
      </c>
      <c r="C26" s="11">
        <v>10688.8</v>
      </c>
      <c r="D26" s="11">
        <v>8920.2999999999993</v>
      </c>
      <c r="E26" s="7">
        <f t="shared" si="0"/>
        <v>83.454644113464553</v>
      </c>
    </row>
    <row r="27" spans="1:5" ht="25.5" customHeight="1">
      <c r="A27" s="13" t="s">
        <v>115</v>
      </c>
      <c r="B27" s="14" t="s">
        <v>30</v>
      </c>
      <c r="C27" s="15">
        <f>C32+C28+C29+C30+C31</f>
        <v>22612.399999999998</v>
      </c>
      <c r="D27" s="15">
        <f t="shared" ref="D27" si="4">D32+D28+D29+D30+D31</f>
        <v>20867.399999999998</v>
      </c>
      <c r="E27" s="7">
        <f t="shared" si="0"/>
        <v>92.282995170791253</v>
      </c>
    </row>
    <row r="28" spans="1:5" ht="54" customHeight="1">
      <c r="A28" s="9" t="s">
        <v>132</v>
      </c>
      <c r="B28" s="12" t="s">
        <v>133</v>
      </c>
      <c r="C28" s="11">
        <v>15000</v>
      </c>
      <c r="D28" s="11">
        <v>14592.9</v>
      </c>
      <c r="E28" s="7">
        <f t="shared" si="0"/>
        <v>97.286000000000001</v>
      </c>
    </row>
    <row r="29" spans="1:5" ht="75" customHeight="1">
      <c r="A29" s="9" t="s">
        <v>141</v>
      </c>
      <c r="B29" s="12" t="s">
        <v>140</v>
      </c>
      <c r="C29" s="11">
        <v>2612.5</v>
      </c>
      <c r="D29" s="11">
        <v>2195.6</v>
      </c>
      <c r="E29" s="7">
        <f t="shared" si="0"/>
        <v>84.042105263157893</v>
      </c>
    </row>
    <row r="30" spans="1:5" ht="43.5" customHeight="1">
      <c r="A30" s="9" t="s">
        <v>142</v>
      </c>
      <c r="B30" s="12" t="s">
        <v>143</v>
      </c>
      <c r="C30" s="11">
        <v>280.60000000000002</v>
      </c>
      <c r="D30" s="11">
        <v>280.60000000000002</v>
      </c>
      <c r="E30" s="7">
        <f t="shared" si="0"/>
        <v>100</v>
      </c>
    </row>
    <row r="31" spans="1:5" ht="47.25" customHeight="1">
      <c r="A31" s="9" t="s">
        <v>144</v>
      </c>
      <c r="B31" s="12" t="s">
        <v>145</v>
      </c>
      <c r="C31" s="11"/>
      <c r="D31" s="11"/>
      <c r="E31" s="7"/>
    </row>
    <row r="32" spans="1:5" ht="14.25" customHeight="1">
      <c r="A32" s="9" t="s">
        <v>116</v>
      </c>
      <c r="B32" s="12" t="s">
        <v>31</v>
      </c>
      <c r="C32" s="11">
        <v>4719.3</v>
      </c>
      <c r="D32" s="11">
        <v>3798.3</v>
      </c>
      <c r="E32" s="7">
        <f t="shared" si="0"/>
        <v>80.484393871972543</v>
      </c>
    </row>
    <row r="33" spans="1:5" ht="42" customHeight="1">
      <c r="A33" s="13" t="s">
        <v>117</v>
      </c>
      <c r="B33" s="14" t="s">
        <v>32</v>
      </c>
      <c r="C33" s="15">
        <f>C34+C35+C36+C37+C38+C39+C41+C42+C40</f>
        <v>100614</v>
      </c>
      <c r="D33" s="15">
        <f t="shared" ref="D33" si="5">D34+D35+D36+D37+D38+D39+D41+D42+D40</f>
        <v>80892.7</v>
      </c>
      <c r="E33" s="7">
        <f t="shared" si="0"/>
        <v>80.399049834019124</v>
      </c>
    </row>
    <row r="34" spans="1:5" ht="24.75" customHeight="1">
      <c r="A34" s="9" t="s">
        <v>118</v>
      </c>
      <c r="B34" s="12" t="s">
        <v>35</v>
      </c>
      <c r="C34" s="11">
        <v>2312.4</v>
      </c>
      <c r="D34" s="11">
        <v>1322.7</v>
      </c>
      <c r="E34" s="7">
        <f t="shared" si="0"/>
        <v>57.200311364815768</v>
      </c>
    </row>
    <row r="35" spans="1:5" ht="25.5" customHeight="1">
      <c r="A35" s="9" t="s">
        <v>119</v>
      </c>
      <c r="B35" s="12" t="s">
        <v>36</v>
      </c>
      <c r="C35" s="11">
        <v>4107.2</v>
      </c>
      <c r="D35" s="11">
        <v>3406</v>
      </c>
      <c r="E35" s="7">
        <f t="shared" si="0"/>
        <v>82.927541877678223</v>
      </c>
    </row>
    <row r="36" spans="1:5" ht="36.75" customHeight="1">
      <c r="A36" s="9" t="s">
        <v>120</v>
      </c>
      <c r="B36" s="12" t="s">
        <v>37</v>
      </c>
      <c r="C36" s="11">
        <v>4906.2</v>
      </c>
      <c r="D36" s="11">
        <v>2210.6</v>
      </c>
      <c r="E36" s="7">
        <f t="shared" si="0"/>
        <v>45.057274469039179</v>
      </c>
    </row>
    <row r="37" spans="1:5" ht="42" customHeight="1" thickBot="1">
      <c r="A37" s="9" t="s">
        <v>121</v>
      </c>
      <c r="B37" s="12" t="s">
        <v>38</v>
      </c>
      <c r="C37" s="11">
        <v>468</v>
      </c>
      <c r="D37" s="11">
        <v>360.1</v>
      </c>
      <c r="E37" s="7">
        <f t="shared" si="0"/>
        <v>76.944444444444443</v>
      </c>
    </row>
    <row r="38" spans="1:5" ht="67.5" customHeight="1" thickBot="1">
      <c r="A38" s="9" t="s">
        <v>122</v>
      </c>
      <c r="B38" s="19" t="s">
        <v>136</v>
      </c>
      <c r="C38" s="11">
        <v>4742</v>
      </c>
      <c r="D38" s="11">
        <v>3690.2</v>
      </c>
      <c r="E38" s="7">
        <f t="shared" si="0"/>
        <v>77.819485449177563</v>
      </c>
    </row>
    <row r="39" spans="1:5" ht="24.75" customHeight="1">
      <c r="A39" s="9" t="s">
        <v>123</v>
      </c>
      <c r="B39" s="12" t="s">
        <v>33</v>
      </c>
      <c r="C39" s="11">
        <v>688.1</v>
      </c>
      <c r="D39" s="11">
        <v>516.1</v>
      </c>
      <c r="E39" s="7">
        <f t="shared" si="0"/>
        <v>75.003633192849875</v>
      </c>
    </row>
    <row r="40" spans="1:5" ht="82.5" customHeight="1">
      <c r="A40" s="9" t="s">
        <v>135</v>
      </c>
      <c r="B40" s="12" t="s">
        <v>137</v>
      </c>
      <c r="C40" s="11">
        <v>38</v>
      </c>
      <c r="D40" s="11">
        <v>38</v>
      </c>
      <c r="E40" s="7">
        <f t="shared" si="0"/>
        <v>100</v>
      </c>
    </row>
    <row r="41" spans="1:5" ht="54.75" customHeight="1">
      <c r="A41" s="9" t="s">
        <v>124</v>
      </c>
      <c r="B41" s="12" t="s">
        <v>34</v>
      </c>
      <c r="C41" s="11">
        <v>307.8</v>
      </c>
      <c r="D41" s="11">
        <v>49.1</v>
      </c>
      <c r="E41" s="7">
        <f t="shared" si="0"/>
        <v>15.951916829109811</v>
      </c>
    </row>
    <row r="42" spans="1:5">
      <c r="A42" s="9" t="s">
        <v>125</v>
      </c>
      <c r="B42" s="12" t="s">
        <v>39</v>
      </c>
      <c r="C42" s="11">
        <v>83044.3</v>
      </c>
      <c r="D42" s="11">
        <v>69299.899999999994</v>
      </c>
      <c r="E42" s="7">
        <f t="shared" si="0"/>
        <v>83.449315606248703</v>
      </c>
    </row>
    <row r="43" spans="1:5" ht="14.25" customHeight="1">
      <c r="A43" s="13" t="s">
        <v>131</v>
      </c>
      <c r="B43" s="14" t="s">
        <v>40</v>
      </c>
      <c r="C43" s="15">
        <f>C44+C45</f>
        <v>3195.6</v>
      </c>
      <c r="D43" s="15">
        <f>D44+D45</f>
        <v>692.2</v>
      </c>
      <c r="E43" s="7">
        <f t="shared" si="0"/>
        <v>21.661033921642261</v>
      </c>
    </row>
    <row r="44" spans="1:5" s="2" customFormat="1" ht="78" customHeight="1">
      <c r="A44" s="9" t="s">
        <v>126</v>
      </c>
      <c r="B44" s="12" t="s">
        <v>98</v>
      </c>
      <c r="C44" s="11">
        <v>238.9</v>
      </c>
      <c r="D44" s="11"/>
      <c r="E44" s="7">
        <f t="shared" si="0"/>
        <v>0</v>
      </c>
    </row>
    <row r="45" spans="1:5" s="2" customFormat="1" ht="32.25" customHeight="1">
      <c r="A45" s="9" t="s">
        <v>127</v>
      </c>
      <c r="B45" s="12" t="s">
        <v>99</v>
      </c>
      <c r="C45" s="11">
        <v>2956.7</v>
      </c>
      <c r="D45" s="11">
        <v>692.2</v>
      </c>
      <c r="E45" s="7">
        <f t="shared" si="0"/>
        <v>23.411235499036088</v>
      </c>
    </row>
    <row r="46" spans="1:5" s="2" customFormat="1" ht="55.5" customHeight="1">
      <c r="A46" s="13" t="s">
        <v>109</v>
      </c>
      <c r="B46" s="14" t="s">
        <v>110</v>
      </c>
      <c r="C46" s="11"/>
      <c r="D46" s="11"/>
      <c r="E46" s="7"/>
    </row>
    <row r="47" spans="1:5" ht="16.5" customHeight="1">
      <c r="A47" s="3"/>
      <c r="B47" s="4" t="s">
        <v>41</v>
      </c>
      <c r="C47" s="3">
        <f>C4+C22</f>
        <v>219911.80000000002</v>
      </c>
      <c r="D47" s="3">
        <f>D4+D22</f>
        <v>176438.5</v>
      </c>
      <c r="E47" s="7">
        <f t="shared" si="0"/>
        <v>80.231483713015848</v>
      </c>
    </row>
  </sheetData>
  <mergeCells count="6">
    <mergeCell ref="A1:E1"/>
    <mergeCell ref="A2:A3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>
      <selection activeCell="G3" sqref="G3"/>
    </sheetView>
  </sheetViews>
  <sheetFormatPr defaultRowHeight="15"/>
  <cols>
    <col min="1" max="1" width="40" customWidth="1"/>
    <col min="2" max="2" width="6.28515625" customWidth="1"/>
    <col min="3" max="3" width="5.42578125" customWidth="1"/>
    <col min="4" max="4" width="12.5703125" customWidth="1"/>
    <col min="5" max="5" width="13" customWidth="1"/>
    <col min="6" max="6" width="11.5703125" customWidth="1"/>
  </cols>
  <sheetData>
    <row r="1" spans="1:6">
      <c r="A1" s="44" t="s">
        <v>149</v>
      </c>
      <c r="B1" s="44"/>
      <c r="C1" s="44"/>
      <c r="D1" s="44"/>
      <c r="E1" s="44"/>
      <c r="F1" s="44"/>
    </row>
    <row r="2" spans="1:6">
      <c r="A2" s="44"/>
      <c r="B2" s="44"/>
      <c r="C2" s="44"/>
      <c r="D2" s="44"/>
      <c r="E2" s="44"/>
      <c r="F2" s="44"/>
    </row>
    <row r="3" spans="1:6" ht="49.5" customHeight="1">
      <c r="A3" s="24" t="s">
        <v>42</v>
      </c>
      <c r="B3" s="24" t="s">
        <v>43</v>
      </c>
      <c r="C3" s="24" t="s">
        <v>44</v>
      </c>
      <c r="D3" s="25" t="s">
        <v>103</v>
      </c>
      <c r="E3" s="25" t="s">
        <v>151</v>
      </c>
      <c r="F3" s="26" t="s">
        <v>45</v>
      </c>
    </row>
    <row r="4" spans="1:6" ht="13.5" customHeight="1">
      <c r="A4" s="16" t="s">
        <v>46</v>
      </c>
      <c r="B4" s="17" t="s">
        <v>47</v>
      </c>
      <c r="C4" s="17" t="s">
        <v>93</v>
      </c>
      <c r="D4" s="28">
        <f>D5+D6+D7+D9+D10+D11+D8</f>
        <v>23215.1</v>
      </c>
      <c r="E4" s="28">
        <f>E5+E6+E7+E9+E10+E11+E8</f>
        <v>16674.7</v>
      </c>
      <c r="F4" s="29">
        <f t="shared" ref="F4:F42" si="0">E4/D4*100</f>
        <v>71.826957454415449</v>
      </c>
    </row>
    <row r="5" spans="1:6" ht="41.25" customHeight="1">
      <c r="A5" s="22" t="s">
        <v>48</v>
      </c>
      <c r="B5" s="18" t="s">
        <v>47</v>
      </c>
      <c r="C5" s="18" t="s">
        <v>49</v>
      </c>
      <c r="D5" s="30">
        <v>1172</v>
      </c>
      <c r="E5" s="30">
        <v>978.1</v>
      </c>
      <c r="F5" s="29">
        <f t="shared" si="0"/>
        <v>83.455631399317411</v>
      </c>
    </row>
    <row r="6" spans="1:6" ht="37.5" customHeight="1">
      <c r="A6" s="22" t="s">
        <v>50</v>
      </c>
      <c r="B6" s="18" t="s">
        <v>47</v>
      </c>
      <c r="C6" s="18" t="s">
        <v>51</v>
      </c>
      <c r="D6" s="30">
        <v>482</v>
      </c>
      <c r="E6" s="30">
        <v>368.1</v>
      </c>
      <c r="F6" s="29">
        <f t="shared" si="0"/>
        <v>76.369294605809131</v>
      </c>
    </row>
    <row r="7" spans="1:6" ht="24.75" customHeight="1">
      <c r="A7" s="22" t="s">
        <v>52</v>
      </c>
      <c r="B7" s="18" t="s">
        <v>47</v>
      </c>
      <c r="C7" s="18" t="s">
        <v>53</v>
      </c>
      <c r="D7" s="30">
        <v>15609.8</v>
      </c>
      <c r="E7" s="30">
        <v>11043.7</v>
      </c>
      <c r="F7" s="29">
        <f t="shared" si="0"/>
        <v>70.748504144832097</v>
      </c>
    </row>
    <row r="8" spans="1:6" ht="17.25" customHeight="1">
      <c r="A8" s="22" t="s">
        <v>134</v>
      </c>
      <c r="B8" s="18" t="s">
        <v>47</v>
      </c>
      <c r="C8" s="18" t="s">
        <v>61</v>
      </c>
      <c r="D8" s="30">
        <v>38</v>
      </c>
      <c r="E8" s="30">
        <v>38</v>
      </c>
      <c r="F8" s="29">
        <f t="shared" si="0"/>
        <v>100</v>
      </c>
    </row>
    <row r="9" spans="1:6" ht="39" customHeight="1">
      <c r="A9" s="22" t="s">
        <v>54</v>
      </c>
      <c r="B9" s="18" t="s">
        <v>47</v>
      </c>
      <c r="C9" s="18" t="s">
        <v>55</v>
      </c>
      <c r="D9" s="30">
        <v>3542</v>
      </c>
      <c r="E9" s="30">
        <v>2899.5</v>
      </c>
      <c r="F9" s="29">
        <f t="shared" si="0"/>
        <v>81.860530773574254</v>
      </c>
    </row>
    <row r="10" spans="1:6" ht="15" customHeight="1">
      <c r="A10" s="22" t="s">
        <v>56</v>
      </c>
      <c r="B10" s="18" t="s">
        <v>47</v>
      </c>
      <c r="C10" s="18" t="s">
        <v>84</v>
      </c>
      <c r="D10" s="30">
        <v>352</v>
      </c>
      <c r="E10" s="30"/>
      <c r="F10" s="29">
        <f t="shared" si="0"/>
        <v>0</v>
      </c>
    </row>
    <row r="11" spans="1:6" ht="13.5" customHeight="1">
      <c r="A11" s="22" t="s">
        <v>58</v>
      </c>
      <c r="B11" s="18" t="s">
        <v>47</v>
      </c>
      <c r="C11" s="18" t="s">
        <v>89</v>
      </c>
      <c r="D11" s="30">
        <v>2019.3</v>
      </c>
      <c r="E11" s="30">
        <v>1347.3</v>
      </c>
      <c r="F11" s="29">
        <f t="shared" si="0"/>
        <v>66.721140989451783</v>
      </c>
    </row>
    <row r="12" spans="1:6" s="1" customFormat="1" ht="15.75" customHeight="1">
      <c r="A12" s="16" t="s">
        <v>90</v>
      </c>
      <c r="B12" s="17" t="s">
        <v>49</v>
      </c>
      <c r="C12" s="17" t="s">
        <v>93</v>
      </c>
      <c r="D12" s="31">
        <f>D13</f>
        <v>688.1</v>
      </c>
      <c r="E12" s="31">
        <f t="shared" ref="E12" si="1">E13</f>
        <v>516.1</v>
      </c>
      <c r="F12" s="29">
        <f t="shared" si="0"/>
        <v>75.003633192849875</v>
      </c>
    </row>
    <row r="13" spans="1:6" ht="16.5" customHeight="1">
      <c r="A13" s="22" t="s">
        <v>91</v>
      </c>
      <c r="B13" s="18" t="s">
        <v>49</v>
      </c>
      <c r="C13" s="18" t="s">
        <v>51</v>
      </c>
      <c r="D13" s="30">
        <v>688.1</v>
      </c>
      <c r="E13" s="30">
        <v>516.1</v>
      </c>
      <c r="F13" s="35">
        <f t="shared" si="0"/>
        <v>75.003633192849875</v>
      </c>
    </row>
    <row r="14" spans="1:6" ht="12.75" customHeight="1">
      <c r="A14" s="16" t="s">
        <v>60</v>
      </c>
      <c r="B14" s="17" t="s">
        <v>53</v>
      </c>
      <c r="C14" s="17" t="s">
        <v>93</v>
      </c>
      <c r="D14" s="31">
        <f>D16+D18+D17+D15</f>
        <v>21874.6</v>
      </c>
      <c r="E14" s="31">
        <f t="shared" ref="E14" si="2">E16+E18+E17</f>
        <v>10976</v>
      </c>
      <c r="F14" s="29">
        <f t="shared" si="0"/>
        <v>50.176917520777529</v>
      </c>
    </row>
    <row r="15" spans="1:6" s="2" customFormat="1" ht="12.75" customHeight="1">
      <c r="A15" s="22" t="s">
        <v>146</v>
      </c>
      <c r="B15" s="18"/>
      <c r="C15" s="18"/>
      <c r="D15" s="30">
        <v>255.5</v>
      </c>
      <c r="E15" s="30"/>
      <c r="F15" s="35"/>
    </row>
    <row r="16" spans="1:6" ht="13.5" customHeight="1">
      <c r="A16" s="18" t="s">
        <v>62</v>
      </c>
      <c r="B16" s="18" t="s">
        <v>53</v>
      </c>
      <c r="C16" s="18" t="s">
        <v>63</v>
      </c>
      <c r="D16" s="30">
        <v>1372</v>
      </c>
      <c r="E16" s="30">
        <v>1025.3</v>
      </c>
      <c r="F16" s="29">
        <f t="shared" si="0"/>
        <v>74.730320699708457</v>
      </c>
    </row>
    <row r="17" spans="1:6" ht="13.5" customHeight="1">
      <c r="A17" s="18" t="s">
        <v>97</v>
      </c>
      <c r="B17" s="18" t="s">
        <v>53</v>
      </c>
      <c r="C17" s="18" t="s">
        <v>73</v>
      </c>
      <c r="D17" s="30">
        <v>20032.099999999999</v>
      </c>
      <c r="E17" s="30">
        <v>9850.7000000000007</v>
      </c>
      <c r="F17" s="29">
        <f t="shared" si="0"/>
        <v>49.174574807434077</v>
      </c>
    </row>
    <row r="18" spans="1:6" ht="28.5" customHeight="1">
      <c r="A18" s="18" t="s">
        <v>64</v>
      </c>
      <c r="B18" s="18" t="s">
        <v>53</v>
      </c>
      <c r="C18" s="18" t="s">
        <v>57</v>
      </c>
      <c r="D18" s="30">
        <v>215</v>
      </c>
      <c r="E18" s="30">
        <v>100</v>
      </c>
      <c r="F18" s="29">
        <f t="shared" si="0"/>
        <v>46.511627906976742</v>
      </c>
    </row>
    <row r="19" spans="1:6" ht="15" customHeight="1">
      <c r="A19" s="17" t="s">
        <v>65</v>
      </c>
      <c r="B19" s="17" t="s">
        <v>61</v>
      </c>
      <c r="C19" s="17" t="s">
        <v>93</v>
      </c>
      <c r="D19" s="31">
        <f>D21+D20</f>
        <v>1146</v>
      </c>
      <c r="E19" s="31">
        <f>E21+E20</f>
        <v>349.5</v>
      </c>
      <c r="F19" s="29">
        <f t="shared" si="0"/>
        <v>30.497382198952877</v>
      </c>
    </row>
    <row r="20" spans="1:6" s="2" customFormat="1" ht="15" customHeight="1">
      <c r="A20" s="18" t="s">
        <v>96</v>
      </c>
      <c r="B20" s="18" t="s">
        <v>61</v>
      </c>
      <c r="C20" s="18" t="s">
        <v>47</v>
      </c>
      <c r="D20" s="30">
        <v>100</v>
      </c>
      <c r="E20" s="30">
        <v>36.5</v>
      </c>
      <c r="F20" s="29">
        <f t="shared" si="0"/>
        <v>36.5</v>
      </c>
    </row>
    <row r="21" spans="1:6" ht="13.5" customHeight="1">
      <c r="A21" s="18" t="s">
        <v>66</v>
      </c>
      <c r="B21" s="18" t="s">
        <v>61</v>
      </c>
      <c r="C21" s="18" t="s">
        <v>49</v>
      </c>
      <c r="D21" s="30">
        <v>1046</v>
      </c>
      <c r="E21" s="30">
        <v>313</v>
      </c>
      <c r="F21" s="29">
        <f t="shared" si="0"/>
        <v>29.923518164435947</v>
      </c>
    </row>
    <row r="22" spans="1:6" ht="14.25" customHeight="1">
      <c r="A22" s="17" t="s">
        <v>67</v>
      </c>
      <c r="B22" s="17" t="s">
        <v>68</v>
      </c>
      <c r="C22" s="17" t="s">
        <v>93</v>
      </c>
      <c r="D22" s="31">
        <f>D23+D24+D26+D27+D25</f>
        <v>152083.6</v>
      </c>
      <c r="E22" s="31">
        <f>E23+E24+E26+E27+E25</f>
        <v>120895.4</v>
      </c>
      <c r="F22" s="29">
        <f t="shared" si="0"/>
        <v>79.492726368918142</v>
      </c>
    </row>
    <row r="23" spans="1:6" ht="15" customHeight="1">
      <c r="A23" s="18" t="s">
        <v>69</v>
      </c>
      <c r="B23" s="18" t="s">
        <v>68</v>
      </c>
      <c r="C23" s="18" t="s">
        <v>47</v>
      </c>
      <c r="D23" s="30">
        <v>16621</v>
      </c>
      <c r="E23" s="32">
        <v>12768</v>
      </c>
      <c r="F23" s="29">
        <f t="shared" si="0"/>
        <v>76.818482642440287</v>
      </c>
    </row>
    <row r="24" spans="1:6" ht="14.25" customHeight="1">
      <c r="A24" s="18" t="s">
        <v>70</v>
      </c>
      <c r="B24" s="18" t="s">
        <v>68</v>
      </c>
      <c r="C24" s="18" t="s">
        <v>49</v>
      </c>
      <c r="D24" s="30">
        <v>121877.6</v>
      </c>
      <c r="E24" s="32">
        <v>96940.7</v>
      </c>
      <c r="F24" s="29">
        <f t="shared" si="0"/>
        <v>79.539390339159937</v>
      </c>
    </row>
    <row r="25" spans="1:6" ht="12" customHeight="1">
      <c r="A25" s="18" t="s">
        <v>128</v>
      </c>
      <c r="B25" s="18" t="s">
        <v>68</v>
      </c>
      <c r="C25" s="18" t="s">
        <v>51</v>
      </c>
      <c r="D25" s="30">
        <v>9305</v>
      </c>
      <c r="E25" s="32">
        <v>7866.4</v>
      </c>
      <c r="F25" s="29">
        <f t="shared" si="0"/>
        <v>84.539494895217629</v>
      </c>
    </row>
    <row r="26" spans="1:6" ht="24" customHeight="1">
      <c r="A26" s="18" t="s">
        <v>71</v>
      </c>
      <c r="B26" s="18" t="s">
        <v>68</v>
      </c>
      <c r="C26" s="18" t="s">
        <v>68</v>
      </c>
      <c r="D26" s="30">
        <v>513</v>
      </c>
      <c r="E26" s="32">
        <v>505.5</v>
      </c>
      <c r="F26" s="29">
        <f t="shared" si="0"/>
        <v>98.538011695906434</v>
      </c>
    </row>
    <row r="27" spans="1:6" ht="15" customHeight="1">
      <c r="A27" s="18" t="s">
        <v>72</v>
      </c>
      <c r="B27" s="18" t="s">
        <v>68</v>
      </c>
      <c r="C27" s="18" t="s">
        <v>73</v>
      </c>
      <c r="D27" s="30">
        <v>3767</v>
      </c>
      <c r="E27" s="30">
        <v>2814.8</v>
      </c>
      <c r="F27" s="29">
        <f t="shared" si="0"/>
        <v>74.722590921157433</v>
      </c>
    </row>
    <row r="28" spans="1:6" ht="15" customHeight="1">
      <c r="A28" s="17" t="s">
        <v>92</v>
      </c>
      <c r="B28" s="17" t="s">
        <v>63</v>
      </c>
      <c r="C28" s="17" t="s">
        <v>93</v>
      </c>
      <c r="D28" s="31">
        <f>D29</f>
        <v>7162.6</v>
      </c>
      <c r="E28" s="31">
        <f t="shared" ref="E28" si="3">E29</f>
        <v>5814.8</v>
      </c>
      <c r="F28" s="29">
        <f t="shared" si="0"/>
        <v>81.18281071119425</v>
      </c>
    </row>
    <row r="29" spans="1:6">
      <c r="A29" s="18" t="s">
        <v>74</v>
      </c>
      <c r="B29" s="18" t="s">
        <v>63</v>
      </c>
      <c r="C29" s="18" t="s">
        <v>47</v>
      </c>
      <c r="D29" s="30">
        <v>7162.6</v>
      </c>
      <c r="E29" s="32">
        <v>5814.8</v>
      </c>
      <c r="F29" s="29">
        <f t="shared" si="0"/>
        <v>81.18281071119425</v>
      </c>
    </row>
    <row r="30" spans="1:6" ht="15" customHeight="1">
      <c r="A30" s="17" t="s">
        <v>77</v>
      </c>
      <c r="B30" s="17" t="s">
        <v>78</v>
      </c>
      <c r="C30" s="17" t="s">
        <v>93</v>
      </c>
      <c r="D30" s="31">
        <f>D31+D32+D33+D34</f>
        <v>12596</v>
      </c>
      <c r="E30" s="31">
        <f t="shared" ref="E30" si="4">E31+E32+E33+E34</f>
        <v>7694.0000000000009</v>
      </c>
      <c r="F30" s="29">
        <f t="shared" si="0"/>
        <v>61.082883455065108</v>
      </c>
    </row>
    <row r="31" spans="1:6" ht="12.75" customHeight="1">
      <c r="A31" s="18" t="s">
        <v>79</v>
      </c>
      <c r="B31" s="18" t="s">
        <v>78</v>
      </c>
      <c r="C31" s="18" t="s">
        <v>47</v>
      </c>
      <c r="D31" s="30">
        <v>600</v>
      </c>
      <c r="E31" s="30">
        <v>333.5</v>
      </c>
      <c r="F31" s="29">
        <f t="shared" si="0"/>
        <v>55.583333333333329</v>
      </c>
    </row>
    <row r="32" spans="1:6" ht="15.75" customHeight="1">
      <c r="A32" s="18" t="s">
        <v>80</v>
      </c>
      <c r="B32" s="18" t="s">
        <v>78</v>
      </c>
      <c r="C32" s="18" t="s">
        <v>51</v>
      </c>
      <c r="D32" s="30">
        <v>747.2</v>
      </c>
      <c r="E32" s="30">
        <v>688.6</v>
      </c>
      <c r="F32" s="29">
        <f t="shared" si="0"/>
        <v>92.157387580299783</v>
      </c>
    </row>
    <row r="33" spans="1:6" ht="12.75" customHeight="1">
      <c r="A33" s="18" t="s">
        <v>81</v>
      </c>
      <c r="B33" s="18" t="s">
        <v>78</v>
      </c>
      <c r="C33" s="18" t="s">
        <v>53</v>
      </c>
      <c r="D33" s="30">
        <v>10694</v>
      </c>
      <c r="E33" s="32">
        <v>6235.6</v>
      </c>
      <c r="F33" s="29">
        <f t="shared" si="0"/>
        <v>58.309332335889287</v>
      </c>
    </row>
    <row r="34" spans="1:6" ht="30" customHeight="1">
      <c r="A34" s="18" t="s">
        <v>82</v>
      </c>
      <c r="B34" s="18" t="s">
        <v>78</v>
      </c>
      <c r="C34" s="18" t="s">
        <v>55</v>
      </c>
      <c r="D34" s="30">
        <v>554.79999999999995</v>
      </c>
      <c r="E34" s="30">
        <v>436.3</v>
      </c>
      <c r="F34" s="29">
        <f t="shared" si="0"/>
        <v>78.640951694304263</v>
      </c>
    </row>
    <row r="35" spans="1:6" s="1" customFormat="1" ht="15.75" customHeight="1">
      <c r="A35" s="17" t="s">
        <v>76</v>
      </c>
      <c r="B35" s="17" t="s">
        <v>84</v>
      </c>
      <c r="C35" s="17" t="s">
        <v>93</v>
      </c>
      <c r="D35" s="31">
        <f>D36</f>
        <v>300</v>
      </c>
      <c r="E35" s="31">
        <f t="shared" ref="E35" si="5">E36</f>
        <v>279.60000000000002</v>
      </c>
      <c r="F35" s="29">
        <f t="shared" si="0"/>
        <v>93.2</v>
      </c>
    </row>
    <row r="36" spans="1:6" ht="12" customHeight="1">
      <c r="A36" s="18" t="s">
        <v>94</v>
      </c>
      <c r="B36" s="18" t="s">
        <v>84</v>
      </c>
      <c r="C36" s="18" t="s">
        <v>49</v>
      </c>
      <c r="D36" s="30">
        <v>300</v>
      </c>
      <c r="E36" s="30">
        <v>279.60000000000002</v>
      </c>
      <c r="F36" s="29">
        <f t="shared" si="0"/>
        <v>93.2</v>
      </c>
    </row>
    <row r="37" spans="1:6" s="1" customFormat="1" ht="15.75" customHeight="1">
      <c r="A37" s="17" t="s">
        <v>95</v>
      </c>
      <c r="B37" s="17" t="s">
        <v>57</v>
      </c>
      <c r="C37" s="17" t="s">
        <v>93</v>
      </c>
      <c r="D37" s="31">
        <f>D38</f>
        <v>1100</v>
      </c>
      <c r="E37" s="31">
        <f t="shared" ref="E37" si="6">E38</f>
        <v>974.9</v>
      </c>
      <c r="F37" s="29">
        <f t="shared" si="0"/>
        <v>88.627272727272725</v>
      </c>
    </row>
    <row r="38" spans="1:6" ht="16.5" customHeight="1">
      <c r="A38" s="18" t="s">
        <v>75</v>
      </c>
      <c r="B38" s="18" t="s">
        <v>57</v>
      </c>
      <c r="C38" s="18" t="s">
        <v>47</v>
      </c>
      <c r="D38" s="30">
        <v>1100</v>
      </c>
      <c r="E38" s="30">
        <v>974.9</v>
      </c>
      <c r="F38" s="29">
        <f t="shared" si="0"/>
        <v>88.627272727272725</v>
      </c>
    </row>
    <row r="39" spans="1:6" ht="15.75" customHeight="1">
      <c r="A39" s="17" t="s">
        <v>83</v>
      </c>
      <c r="B39" s="17" t="s">
        <v>59</v>
      </c>
      <c r="C39" s="17" t="s">
        <v>93</v>
      </c>
      <c r="D39" s="31">
        <f>D40+D41</f>
        <v>3239.4</v>
      </c>
      <c r="E39" s="31">
        <f>E40+E41</f>
        <v>2446.1999999999998</v>
      </c>
      <c r="F39" s="29">
        <f t="shared" si="0"/>
        <v>75.51398407112427</v>
      </c>
    </row>
    <row r="40" spans="1:6" ht="16.5" customHeight="1">
      <c r="A40" s="18" t="s">
        <v>85</v>
      </c>
      <c r="B40" s="18" t="s">
        <v>59</v>
      </c>
      <c r="C40" s="18" t="s">
        <v>47</v>
      </c>
      <c r="D40" s="30">
        <v>2914.4</v>
      </c>
      <c r="E40" s="30">
        <v>2446.1999999999998</v>
      </c>
      <c r="F40" s="29">
        <f t="shared" si="0"/>
        <v>83.934943727696947</v>
      </c>
    </row>
    <row r="41" spans="1:6" ht="16.5" customHeight="1">
      <c r="A41" s="18" t="s">
        <v>147</v>
      </c>
      <c r="B41" s="18" t="s">
        <v>59</v>
      </c>
      <c r="C41" s="18" t="s">
        <v>51</v>
      </c>
      <c r="D41" s="30">
        <v>325</v>
      </c>
      <c r="E41" s="30"/>
      <c r="F41" s="29"/>
    </row>
    <row r="42" spans="1:6" ht="14.25" customHeight="1">
      <c r="A42" s="16" t="s">
        <v>86</v>
      </c>
      <c r="B42" s="17"/>
      <c r="C42" s="17"/>
      <c r="D42" s="31">
        <f>D4+D12+D14+D19+D22+D28+D30+D35+D37+D39</f>
        <v>223405.4</v>
      </c>
      <c r="E42" s="31">
        <f>E4+E12+E14+E19+E22+E28+E30+E35+E37+E39</f>
        <v>166621.19999999998</v>
      </c>
      <c r="F42" s="29">
        <f t="shared" si="0"/>
        <v>74.582440710922825</v>
      </c>
    </row>
    <row r="43" spans="1:6" ht="12.75" customHeight="1">
      <c r="A43" s="16" t="s">
        <v>87</v>
      </c>
      <c r="B43" s="16"/>
      <c r="C43" s="16"/>
      <c r="D43" s="31">
        <v>-3493.6</v>
      </c>
      <c r="E43" s="31">
        <v>9817.2999999999993</v>
      </c>
      <c r="F43" s="28"/>
    </row>
    <row r="44" spans="1:6" ht="39" customHeight="1">
      <c r="A44" s="45" t="s">
        <v>88</v>
      </c>
      <c r="B44" s="45"/>
      <c r="C44" s="45"/>
      <c r="D44" s="45"/>
      <c r="E44" s="45"/>
      <c r="F44" s="45"/>
    </row>
    <row r="45" spans="1:6">
      <c r="A45" s="27"/>
      <c r="B45" s="27"/>
      <c r="C45" s="27"/>
      <c r="D45" s="27"/>
      <c r="E45" s="27"/>
      <c r="F45" s="27"/>
    </row>
  </sheetData>
  <mergeCells count="2">
    <mergeCell ref="A1:F2"/>
    <mergeCell ref="A44:F44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 рб 9м.</vt:lpstr>
      <vt:lpstr>расх. рб 9м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2018-10-11T08:23:31Z</cp:lastPrinted>
  <dcterms:created xsi:type="dcterms:W3CDTF">2011-04-06T12:51:21Z</dcterms:created>
  <dcterms:modified xsi:type="dcterms:W3CDTF">2018-10-11T08:24:08Z</dcterms:modified>
</cp:coreProperties>
</file>